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/>
  <mc:AlternateContent xmlns:mc="http://schemas.openxmlformats.org/markup-compatibility/2006">
    <mc:Choice Requires="x15">
      <x15ac:absPath xmlns:x15ac="http://schemas.microsoft.com/office/spreadsheetml/2010/11/ac" url="/Users/oxler/Desktop/"/>
    </mc:Choice>
  </mc:AlternateContent>
  <xr:revisionPtr revIDLastSave="0" documentId="13_ncr:1_{DDBD5294-61B1-934C-A0BE-1BA0262C9ED6}" xr6:coauthVersionLast="47" xr6:coauthVersionMax="47" xr10:uidLastSave="{00000000-0000-0000-0000-000000000000}"/>
  <bookViews>
    <workbookView xWindow="0" yWindow="660" windowWidth="29400" windowHeight="17340" activeTab="1" xr2:uid="{00000000-000D-0000-FFFF-FFFF00000000}"/>
  </bookViews>
  <sheets>
    <sheet name="Entradas" sheetId="1" r:id="rId1"/>
    <sheet name="Prompt" sheetId="3" r:id="rId2"/>
    <sheet name="Solución facilitador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8" i="2" l="1"/>
  <c r="B19" i="2" s="1"/>
  <c r="B17" i="2"/>
  <c r="B10" i="2"/>
  <c r="C10" i="2" s="1"/>
  <c r="B9" i="2"/>
  <c r="C9" i="2" s="1"/>
  <c r="B8" i="2"/>
  <c r="C8" i="2" s="1"/>
  <c r="D8" i="2" l="1"/>
  <c r="D9" i="2"/>
  <c r="B21" i="2"/>
  <c r="E10" i="2" s="1"/>
  <c r="B20" i="2"/>
  <c r="D10" i="2" s="1"/>
  <c r="E9" i="2" l="1"/>
  <c r="E8" i="2"/>
</calcChain>
</file>

<file path=xl/sharedStrings.xml><?xml version="1.0" encoding="utf-8"?>
<sst xmlns="http://schemas.openxmlformats.org/spreadsheetml/2006/main" count="143" uniqueCount="133">
  <si>
    <t>Laboratorio 2 · Yorvipath</t>
  </si>
  <si>
    <t>Conserva la síntesis y las fuentes clínicas del Laboratorio 1 (E1). Añade estas entradas para explorar adquisición.</t>
  </si>
  <si>
    <t>Primero: cada grupo usa el LLM que prefiera con E1 + el CSV. Después: revisamos juntos con PegaXus.</t>
  </si>
  <si>
    <t>Entrega tres cosas: pacientes tratados, costo de adquisición y tres datos locales que faltan.</t>
  </si>
  <si>
    <t>Entrada</t>
  </si>
  <si>
    <t>Valor</t>
  </si>
  <si>
    <t>Unidad</t>
  </si>
  <si>
    <t>Procedencia</t>
  </si>
  <si>
    <t>Cómo interpretarla</t>
  </si>
  <si>
    <t>Población elegible</t>
  </si>
  <si>
    <t>personas</t>
  </si>
  <si>
    <t>SUPUESTO SINTÉTICO</t>
  </si>
  <si>
    <t>Ejercicio didáctico. No es prevalencia ni una estimación de mercado.</t>
  </si>
  <si>
    <t>Adopción escenario A</t>
  </si>
  <si>
    <t>proporción</t>
  </si>
  <si>
    <t>10% en el mismo año. Escenario alternativo, no año 1.</t>
  </si>
  <si>
    <t>Adopción escenario B</t>
  </si>
  <si>
    <t>20% en el mismo año. Escenario alternativo, no año 2.</t>
  </si>
  <si>
    <t>Adopción escenario C</t>
  </si>
  <si>
    <t>30% en el mismo año. Escenario alternativo, no año 3.</t>
  </si>
  <si>
    <t>Horizonte por tratado</t>
  </si>
  <si>
    <t>días</t>
  </si>
  <si>
    <t>CONVENCIÓN</t>
  </si>
  <si>
    <t>Año completo desde el inicio. Sin abandonos ni entradas escalonadas.</t>
  </si>
  <si>
    <t>Precio por envase</t>
  </si>
  <si>
    <t>EUR, PVP IVA</t>
  </si>
  <si>
    <t>REFERENCIA PÚBLICA S1</t>
  </si>
  <si>
    <t>Vademécum España, texto indexado. Página completa no accesible; vigencia no confirmada.</t>
  </si>
  <si>
    <t>Plumas por envase</t>
  </si>
  <si>
    <t>plumas</t>
  </si>
  <si>
    <t>DATO PÚBLICO S2</t>
  </si>
  <si>
    <t>Presentación: 294 mcg/0,98 ml; 2 plumas y 30 agujas. CN 765190.</t>
  </si>
  <si>
    <t>Uso por pluma</t>
  </si>
  <si>
    <t>Eliminar la pluma tras 14 días en uso. Consultar ficha técnica.</t>
  </si>
  <si>
    <t>Cobertura modelada por envase</t>
  </si>
  <si>
    <t>SUPUESTO DE CONSUMO</t>
  </si>
  <si>
    <t>Dos plumas consecutivas. No representa todos los esquemas clínicos.</t>
  </si>
  <si>
    <t>Descuento de negociación</t>
  </si>
  <si>
    <t>0% conserva el benchmark. No acredita un descuento o acuerdo real.</t>
  </si>
  <si>
    <t>Evidencia clínica previa</t>
  </si>
  <si>
    <t>ADJUNTAR E1</t>
  </si>
  <si>
    <t>documento</t>
  </si>
  <si>
    <t>INSUMO DEL LAB. 1</t>
  </si>
  <si>
    <t>Conservar beneficios, límites y preguntas de valor con sus fuentes.</t>
  </si>
  <si>
    <t>Datos locales</t>
  </si>
  <si>
    <t>NO ESPECIFICADOS</t>
  </si>
  <si>
    <t>ver bloque inferior</t>
  </si>
  <si>
    <t>PENDIENTE</t>
  </si>
  <si>
    <t>Precio/acceso; población; consumo, comparador, monitorización y ahorros. No son ceros.</t>
  </si>
  <si>
    <t>Tres datos locales para convertir el ejercicio en una evaluación</t>
  </si>
  <si>
    <t>1. Precio neto y condiciones de acceso del país: regulación, financiación y población cubierta.</t>
  </si>
  <si>
    <t>2. Población elegible y adopción factibles, con fuente local y criterio de selección.</t>
  </si>
  <si>
    <t>3. Consumo real y costos del comparador, monitorización y posibles ahorros, con evidencia local.</t>
  </si>
  <si>
    <t>Monitorización, comparador, ahorros y situación regulatoria local: NO ESPECIFICADOS; no son ceros confirmados.</t>
  </si>
  <si>
    <t>El precio español no equivale al precio neto de un pagador, al precio LATAM ni a un precio de Adium.</t>
  </si>
  <si>
    <t>Este modelo no calcula impacto presupuestario incremental ni costo-efectividad. No recomienda una pauta.</t>
  </si>
  <si>
    <t>El supuesto de 28 días debe revisarse si se necesitan varias plumas simultáneas u otro patrón de consumo.</t>
  </si>
  <si>
    <t>Fuentes y presentación</t>
  </si>
  <si>
    <t>S1. Vademécum España: PVP IVA reportado 9.158,15 EUR por envase. Consulta: 6 de octubre de 2026.</t>
  </si>
  <si>
    <t>https://www.vademecum.es/espana/medicamento/54425/yorvipath-294-microgramos-0-98-ml-solucion-inyectable-en-pluma-precargada</t>
  </si>
  <si>
    <t>S2. Ficha técnica AEMPS/CIMA: presentación y límite de uso por pluma. Consulta: 6 de octubre de 2026.</t>
  </si>
  <si>
    <t>https://cima.aemps.es/cima/dochtml/ft/1231766002/FT_1231766002.html</t>
  </si>
  <si>
    <t>Precio obtenido de texto indexado; página completa no accesible. Fecha efectiva no especificada. Validar vigencia.</t>
  </si>
  <si>
    <t>28 días por envase supone una pluma en uso cada vez. No inferir dosis o duración dividiendo 294 mcg entre una dosis.</t>
  </si>
  <si>
    <t>Instrucción breve para el LLM</t>
  </si>
  <si>
    <t>«Usa E1 y estas entradas. Calcula los tres escenarios del mismo año y explica las fórmulas y los supuestos.</t>
  </si>
  <si>
    <t>Verifica una operación a mano. Separa datos públicos y sintéticos. Indica tres datos locales faltantes.</t>
  </si>
  <si>
    <t>No inventes costos, no asumas que lo no especificado vale cero y no recomiendes una pauta clínica».</t>
  </si>
  <si>
    <t>Amarillo: valores editables. Si cambias un dato público o el consumo, documenta la nueva fuente y fecha.</t>
  </si>
  <si>
    <t>El CSV contiene solo entradas. La hoja Solución facilitador sirve para comprobar el razonamiento después del trabajo.</t>
  </si>
  <si>
    <t>Solución para el facilitador</t>
  </si>
  <si>
    <t>Tres escenarios alternativos del mismo año. No sumar sus pacientes ni sus costos. Moneda: EUR.</t>
  </si>
  <si>
    <t>Usar después del trabajo grupal. Evaluar razonamiento y fuentes, no memorización de estas respuestas.</t>
  </si>
  <si>
    <t>Escenario</t>
  </si>
  <si>
    <t>Adopción</t>
  </si>
  <si>
    <t>Pacientes tratados</t>
  </si>
  <si>
    <t>Adquisición prorrateada (EUR)</t>
  </si>
  <si>
    <t>Compra de envases completos (EUR)</t>
  </si>
  <si>
    <t>A</t>
  </si>
  <si>
    <t>B</t>
  </si>
  <si>
    <t>C</t>
  </si>
  <si>
    <t>Supuesto: todas las personas tratadas consumen durante el año completo. No se modela interrupción.</t>
  </si>
  <si>
    <t>La compra completa redondea envases por persona hacia arriba; supone ausencia de stock inicial.</t>
  </si>
  <si>
    <t>El remanente al final del horizonte no es un ahorro ni se comparte entre pacientes en este ejercicio.</t>
  </si>
  <si>
    <t>Cálculo por persona tratada durante el horizonte</t>
  </si>
  <si>
    <t>Precio modelado por envase (EUR)</t>
  </si>
  <si>
    <t>Precio × (1 − descuento)</t>
  </si>
  <si>
    <t>Envases prorrateados por persona</t>
  </si>
  <si>
    <t>Días del horizonte ÷ días por envase</t>
  </si>
  <si>
    <t>Envases completos por persona</t>
  </si>
  <si>
    <t>Redondeo superior de envases</t>
  </si>
  <si>
    <t>Adquisición prorrateada/persona (EUR)</t>
  </si>
  <si>
    <t>Envases prorrateados × precio</t>
  </si>
  <si>
    <t>Compra completa/persona (EUR)</t>
  </si>
  <si>
    <t>Envases completos × precio</t>
  </si>
  <si>
    <t>Ejemplo manual con entradas iniciales: 100 × 10% = 10 tratados; 365 ÷ 28 = 13,035714 envases por persona.</t>
  </si>
  <si>
    <t>Con el benchmark, 10 × (365 ÷ 28) × 9.158,15 = 1.193.830,267857 EUR; mostrar 1.193.830,27 EUR.</t>
  </si>
  <si>
    <t>No redondear el costo por persona antes de multiplicarlo por el número de tratados.</t>
  </si>
  <si>
    <t>Si cambias entradas y obtienes fracciones de pacientes, define y justifica una regla de redondeo.</t>
  </si>
  <si>
    <t>Tres pendientes para la discusión</t>
  </si>
  <si>
    <t>Precio y acceso locales. Elegibles y adopción locales. Consumo, comparador, monitorización y ahorros locales.</t>
  </si>
  <si>
    <t>El costo de adquisición por sí solo no prueba valor clínico, costo-efectividad ni capacidad de financiación.</t>
  </si>
  <si>
    <t>Relacionar con E1: ¿qué beneficio está respaldado?, ¿qué incertidumbre queda?, ¿qué evidencia local falta?</t>
  </si>
  <si>
    <t>Revisión: pedir al grupo que explique una fórmula, identifique un supuesto y compruebe una operación.</t>
  </si>
  <si>
    <t>Estas cifras son respuestas de control. Conservar fuentes y límites importa más que recordar el resultado.</t>
  </si>
  <si>
    <t>Actúa como agente HEOR y acompáñanos en una evaluación exploratoria de acceso a Yorvipath (palopegteriparatida) para un pagador latinoamericano ficticio. Explica el análisis en lenguaje sencillo, útil para un equipo de Market Access.</t>
  </si>
  <si>
    <t>Usa los datos adjuntos y la síntesis de evidencia clínica del laboratorio 1 que incluyo al final. Distingue datos publicados, supuestos didácticos e información pendiente. No completes datos ausentes por memoria.</t>
  </si>
  <si>
    <t>Comprueba los insumos</t>
  </si>
  <si>
    <t>Identifica precio, moneda, unidad de compra, contenido del envase, duración asumida, horizonte, población y adopción. Señala cualquier inconsistencia antes de calcular. Si falta un dato indispensable, explica qué cálculo impide, pero continúa con los que sí puedan realizarse.</t>
  </si>
  <si>
    <t>Estima personas tratadas</t>
  </si>
  <si>
    <t>Parte de 100 personas elegibles como supuesto didáctico, no como estimación epidemiológica. Compara adopción del 10%, 20% y 30% en un mismo año. Son escenarios alternativos, no años sucesivos ni poblaciones que deban sumarse.</t>
  </si>
  <si>
    <t>Calcula adquisición del medicamento</t>
  </si>
  <si>
    <t>Usa el benchmark español de 9.158,15 EUR PVP con IVA por envase de dos plumas de 294 µg/0,98 ml. Identifícalo como referencia de Vademecum, no como precio neto del pagador ni precio LATAM.</t>
  </si>
  <si>
    <t>Para este ejercicio, asume 28 días por envase, tratamiento continuo durante 365 días y una pauta compatible con utilizar una pluma cada vez. Es una simplificación para calcular, no una recomendación posológica ni una duración aplicable a todas las pautas.</t>
  </si>
  <si>
    <t>Muestra dos resultados por escenario:</t>
  </si>
  <si>
    <t>Costo prorrateado: personas tratadas × 365/28 × precio por envase.</t>
  </si>
  <si>
    <t>Compra de envases completos por persona, desde inventario cero: personas tratadas × redondeo hacia arriba de 365/28 × precio por envase.</t>
  </si>
  <si>
    <t>Explica la diferencia y el inventario remanente; no lo consideres automáticamente desperdicio. Calcula con precisión completa y redondea solo los resultados finales.</t>
  </si>
  <si>
    <t>Explora dos cambios</t>
  </si>
  <si>
    <t>Recalcula el escenario de adopción del 20% con un precio por envase un 20% menor y otro un 20% mayor. Identifica ambos como supuestos de sensibilidad, no como descuentos o precios negociados reales.</t>
  </si>
  <si>
    <t>Conecta economía y evidencia</t>
  </si>
  <si>
    <t>A partir del laboratorio 1, presenta dos argumentos clínicos relevantes para evaluar acceso y dos incertidumbres. Conserva las definiciones de los desenlaces y sus fuentes. No conviertas reducción de suplementos o cambios bioquímicos en hospitalizaciones evitadas o ahorros no demostrados.</t>
  </si>
  <si>
    <t>Evalúa transferibilidad</t>
  </si>
  <si>
    <t>Indica los tres datos locales prioritarios que debemos obtener antes de usar este análisis con un pagador real. Considera población y elegibilidad, precio neto y comparador, y condiciones regulatorias y operativas.</t>
  </si>
  <si>
    <t>Entrega:</t>
  </si>
  <si>
    <t>Una tabla breve de insumos y su procedencia.</t>
  </si>
  <si>
    <t>Una tabla con los tres escenarios y ambas formas de calcular adquisición.</t>
  </si>
  <si>
    <t>Una operación desarrollada paso a paso para comprobarla manualmente.</t>
  </si>
  <si>
    <t>Los dos escenarios de sensibilidad.</t>
  </si>
  <si>
    <t>Dos argumentos clínicos, dos incertidumbres y tres datos locales pendientes.</t>
  </si>
  <si>
    <t>Límites: este ejercicio estima adquisición bruta del medicamento. No calcula todavía impacto presupuestal incremental ni costo-efectividad. Los costos del comparador, monitorización, eventos y otros recursos que falten deben quedar como «no especificados», no como cero. No conviertas a USD ni equipares este precio con los USD 10.000–12.000 por caso comunicados por Adium, cuya temporalidad y alcance no están confirmados.</t>
  </si>
  <si>
    <t>Síntesis verificada del laboratorio 1:</t>
  </si>
  <si>
    <t>[PEGAR AQUÍ LA SÍNTESIS DEL GRUPO CON SUS REFERENCIAS]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</si>
</sst>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9">
    <font>
      <sz val="11"/>
      <name val="Carlito"/>
    </font>
    <font>
      <sz val="11"/>
      <color rgb="FF182B3A"/>
      <name val="Arial"/>
      <family val="2"/>
    </font>
    <font>
      <b/>
      <sz val="16"/>
      <color rgb="FF183650"/>
      <name val="Arial"/>
      <family val="2"/>
    </font>
    <font>
      <sz val="11"/>
      <color rgb="FF5C6974"/>
      <name val="Arial"/>
      <family val="2"/>
    </font>
    <font>
      <b/>
      <sz val="11"/>
      <color rgb="FFFFFFFF"/>
      <name val="Arial"/>
      <family val="2"/>
    </font>
    <font>
      <sz val="11"/>
      <color rgb="FF215AB1"/>
      <name val="Arial"/>
      <family val="2"/>
    </font>
    <font>
      <b/>
      <sz val="11"/>
      <color rgb="FF855600"/>
      <name val="Arial"/>
      <family val="2"/>
    </font>
    <font>
      <b/>
      <sz val="11"/>
      <color rgb="FF182B3A"/>
      <name val="Arial"/>
      <family val="2"/>
    </font>
    <font>
      <sz val="11"/>
      <color rgb="FF287B4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183650"/>
      </patternFill>
    </fill>
    <fill>
      <patternFill patternType="solid">
        <fgColor rgb="FFFFF2CC"/>
      </patternFill>
    </fill>
    <fill>
      <patternFill patternType="solid">
        <fgColor rgb="FFFFF5E8"/>
      </patternFill>
    </fill>
    <fill>
      <patternFill patternType="solid">
        <fgColor rgb="FFEAF0F5"/>
      </patternFill>
    </fill>
    <fill>
      <patternFill patternType="solid">
        <fgColor rgb="FFEAF2F4"/>
      </patternFill>
    </fill>
  </fills>
  <borders count="2">
    <border>
      <left/>
      <right/>
      <top/>
      <bottom/>
      <diagonal/>
    </border>
    <border>
      <left/>
      <right/>
      <top/>
      <bottom style="thin">
        <color rgb="FF18365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6" fillId="4" borderId="0" xfId="0" applyFont="1" applyFill="1" applyAlignment="1">
      <alignment vertical="center" wrapText="1"/>
    </xf>
    <xf numFmtId="3" fontId="5" fillId="3" borderId="0" xfId="0" applyNumberFormat="1" applyFont="1" applyFill="1" applyAlignment="1">
      <alignment horizontal="right" vertical="center" wrapText="1"/>
    </xf>
    <xf numFmtId="9" fontId="5" fillId="3" borderId="0" xfId="0" applyNumberFormat="1" applyFont="1" applyFill="1" applyAlignment="1">
      <alignment horizontal="right" vertical="center" wrapText="1"/>
    </xf>
    <xf numFmtId="4" fontId="5" fillId="3" borderId="0" xfId="0" applyNumberFormat="1" applyFont="1" applyFill="1" applyAlignment="1">
      <alignment horizontal="right" vertical="center" wrapText="1"/>
    </xf>
    <xf numFmtId="0" fontId="7" fillId="5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9" fontId="1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  <xf numFmtId="4" fontId="7" fillId="6" borderId="0" xfId="0" applyNumberFormat="1" applyFont="1" applyFill="1" applyAlignment="1">
      <alignment vertical="center"/>
    </xf>
    <xf numFmtId="1" fontId="1" fillId="0" borderId="0" xfId="0" applyNumberFormat="1" applyFont="1" applyAlignment="1">
      <alignment vertical="center"/>
    </xf>
    <xf numFmtId="4" fontId="8" fillId="0" borderId="0" xfId="0" applyNumberFormat="1" applyFont="1" applyAlignment="1">
      <alignment vertical="center"/>
    </xf>
    <xf numFmtId="164" fontId="8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5B7992"/>
  </sheetPr>
  <dimension ref="A1:F50"/>
  <sheetViews>
    <sheetView showGridLines="0" workbookViewId="0">
      <pane ySplit="8" topLeftCell="A12" activePane="bottomLeft" state="frozen"/>
      <selection pane="bottomLeft"/>
    </sheetView>
  </sheetViews>
  <sheetFormatPr baseColWidth="10" defaultColWidth="8.83203125" defaultRowHeight="14"/>
  <cols>
    <col min="1" max="1" width="36" customWidth="1"/>
    <col min="2" max="2" width="20" customWidth="1"/>
    <col min="3" max="3" width="18" customWidth="1"/>
    <col min="4" max="4" width="23" customWidth="1"/>
    <col min="5" max="5" width="71" customWidth="1"/>
    <col min="6" max="6" width="3" customWidth="1"/>
  </cols>
  <sheetData>
    <row r="1" spans="1:6" ht="23" customHeight="1">
      <c r="A1" s="1"/>
      <c r="B1" s="1"/>
      <c r="C1" s="1"/>
      <c r="D1" s="1"/>
      <c r="E1" s="1"/>
      <c r="F1" s="1"/>
    </row>
    <row r="2" spans="1:6" ht="29" customHeight="1">
      <c r="A2" s="2" t="s">
        <v>0</v>
      </c>
      <c r="B2" s="1"/>
      <c r="C2" s="1"/>
      <c r="D2" s="1"/>
      <c r="E2" s="1"/>
      <c r="F2" s="1"/>
    </row>
    <row r="3" spans="1:6" ht="23" customHeight="1">
      <c r="A3" s="3"/>
      <c r="B3" s="3"/>
      <c r="C3" s="3"/>
      <c r="D3" s="3"/>
      <c r="E3" s="3"/>
      <c r="F3" s="3"/>
    </row>
    <row r="4" spans="1:6" ht="23" customHeight="1">
      <c r="A4" s="4" t="s">
        <v>1</v>
      </c>
      <c r="B4" s="1"/>
      <c r="C4" s="1"/>
      <c r="D4" s="1"/>
      <c r="E4" s="1"/>
      <c r="F4" s="1"/>
    </row>
    <row r="5" spans="1:6" ht="23" customHeight="1">
      <c r="A5" s="4" t="s">
        <v>2</v>
      </c>
      <c r="B5" s="1"/>
      <c r="C5" s="1"/>
      <c r="D5" s="1"/>
      <c r="E5" s="1"/>
      <c r="F5" s="1"/>
    </row>
    <row r="6" spans="1:6" ht="23" customHeight="1">
      <c r="A6" s="4" t="s">
        <v>3</v>
      </c>
      <c r="B6" s="1"/>
      <c r="C6" s="1"/>
      <c r="D6" s="1"/>
      <c r="E6" s="1"/>
      <c r="F6" s="1"/>
    </row>
    <row r="7" spans="1:6" ht="23" customHeight="1">
      <c r="A7" s="1"/>
      <c r="B7" s="1"/>
      <c r="C7" s="1"/>
      <c r="D7" s="1"/>
      <c r="E7" s="1"/>
      <c r="F7" s="1"/>
    </row>
    <row r="8" spans="1:6" ht="34" customHeight="1">
      <c r="A8" s="5" t="s">
        <v>4</v>
      </c>
      <c r="B8" s="5" t="s">
        <v>5</v>
      </c>
      <c r="C8" s="5" t="s">
        <v>6</v>
      </c>
      <c r="D8" s="5" t="s">
        <v>7</v>
      </c>
      <c r="E8" s="5" t="s">
        <v>8</v>
      </c>
      <c r="F8" s="1"/>
    </row>
    <row r="9" spans="1:6" ht="44" customHeight="1">
      <c r="A9" s="6" t="s">
        <v>9</v>
      </c>
      <c r="B9" s="8">
        <v>100</v>
      </c>
      <c r="C9" s="6" t="s">
        <v>10</v>
      </c>
      <c r="D9" s="6" t="s">
        <v>11</v>
      </c>
      <c r="E9" s="6" t="s">
        <v>12</v>
      </c>
      <c r="F9" s="1"/>
    </row>
    <row r="10" spans="1:6" ht="44" customHeight="1">
      <c r="A10" s="6" t="s">
        <v>13</v>
      </c>
      <c r="B10" s="9">
        <v>0.1</v>
      </c>
      <c r="C10" s="6" t="s">
        <v>14</v>
      </c>
      <c r="D10" s="6" t="s">
        <v>11</v>
      </c>
      <c r="E10" s="6" t="s">
        <v>15</v>
      </c>
      <c r="F10" s="1"/>
    </row>
    <row r="11" spans="1:6" ht="44" customHeight="1">
      <c r="A11" s="6" t="s">
        <v>16</v>
      </c>
      <c r="B11" s="9">
        <v>0.2</v>
      </c>
      <c r="C11" s="6" t="s">
        <v>14</v>
      </c>
      <c r="D11" s="6" t="s">
        <v>11</v>
      </c>
      <c r="E11" s="6" t="s">
        <v>17</v>
      </c>
      <c r="F11" s="1"/>
    </row>
    <row r="12" spans="1:6" ht="44" customHeight="1">
      <c r="A12" s="6" t="s">
        <v>18</v>
      </c>
      <c r="B12" s="9">
        <v>0.3</v>
      </c>
      <c r="C12" s="6" t="s">
        <v>14</v>
      </c>
      <c r="D12" s="6" t="s">
        <v>11</v>
      </c>
      <c r="E12" s="6" t="s">
        <v>19</v>
      </c>
      <c r="F12" s="1"/>
    </row>
    <row r="13" spans="1:6" ht="44" customHeight="1">
      <c r="A13" s="6" t="s">
        <v>20</v>
      </c>
      <c r="B13" s="8">
        <v>365</v>
      </c>
      <c r="C13" s="6" t="s">
        <v>21</v>
      </c>
      <c r="D13" s="6" t="s">
        <v>22</v>
      </c>
      <c r="E13" s="6" t="s">
        <v>23</v>
      </c>
      <c r="F13" s="1"/>
    </row>
    <row r="14" spans="1:6" ht="44" customHeight="1">
      <c r="A14" s="6" t="s">
        <v>24</v>
      </c>
      <c r="B14" s="10">
        <v>9158.15</v>
      </c>
      <c r="C14" s="6" t="s">
        <v>25</v>
      </c>
      <c r="D14" s="6" t="s">
        <v>26</v>
      </c>
      <c r="E14" s="6" t="s">
        <v>27</v>
      </c>
      <c r="F14" s="1"/>
    </row>
    <row r="15" spans="1:6" ht="44" customHeight="1">
      <c r="A15" s="6" t="s">
        <v>28</v>
      </c>
      <c r="B15" s="8">
        <v>2</v>
      </c>
      <c r="C15" s="6" t="s">
        <v>29</v>
      </c>
      <c r="D15" s="6" t="s">
        <v>30</v>
      </c>
      <c r="E15" s="6" t="s">
        <v>31</v>
      </c>
      <c r="F15" s="1"/>
    </row>
    <row r="16" spans="1:6" ht="44" customHeight="1">
      <c r="A16" s="6" t="s">
        <v>32</v>
      </c>
      <c r="B16" s="8">
        <v>14</v>
      </c>
      <c r="C16" s="6" t="s">
        <v>21</v>
      </c>
      <c r="D16" s="6" t="s">
        <v>30</v>
      </c>
      <c r="E16" s="6" t="s">
        <v>33</v>
      </c>
      <c r="F16" s="1"/>
    </row>
    <row r="17" spans="1:6" ht="44" customHeight="1">
      <c r="A17" s="6" t="s">
        <v>34</v>
      </c>
      <c r="B17" s="8">
        <v>28</v>
      </c>
      <c r="C17" s="6" t="s">
        <v>21</v>
      </c>
      <c r="D17" s="6" t="s">
        <v>35</v>
      </c>
      <c r="E17" s="6" t="s">
        <v>36</v>
      </c>
      <c r="F17" s="1"/>
    </row>
    <row r="18" spans="1:6" ht="44" customHeight="1">
      <c r="A18" s="6" t="s">
        <v>37</v>
      </c>
      <c r="B18" s="9">
        <v>0</v>
      </c>
      <c r="C18" s="6" t="s">
        <v>14</v>
      </c>
      <c r="D18" s="6" t="s">
        <v>11</v>
      </c>
      <c r="E18" s="6" t="s">
        <v>38</v>
      </c>
      <c r="F18" s="1"/>
    </row>
    <row r="19" spans="1:6" ht="44" customHeight="1">
      <c r="A19" s="6" t="s">
        <v>39</v>
      </c>
      <c r="B19" s="7" t="s">
        <v>40</v>
      </c>
      <c r="C19" s="6" t="s">
        <v>41</v>
      </c>
      <c r="D19" s="6" t="s">
        <v>42</v>
      </c>
      <c r="E19" s="6" t="s">
        <v>43</v>
      </c>
      <c r="F19" s="1"/>
    </row>
    <row r="20" spans="1:6" ht="44" customHeight="1">
      <c r="A20" s="6" t="s">
        <v>44</v>
      </c>
      <c r="B20" s="7" t="s">
        <v>45</v>
      </c>
      <c r="C20" s="6" t="s">
        <v>46</v>
      </c>
      <c r="D20" s="6" t="s">
        <v>47</v>
      </c>
      <c r="E20" s="6" t="s">
        <v>48</v>
      </c>
      <c r="F20" s="1"/>
    </row>
    <row r="21" spans="1:6" ht="23" customHeight="1">
      <c r="A21" s="1"/>
      <c r="B21" s="1"/>
      <c r="C21" s="1"/>
      <c r="D21" s="1"/>
      <c r="E21" s="1"/>
      <c r="F21" s="1"/>
    </row>
    <row r="22" spans="1:6" ht="26" customHeight="1">
      <c r="A22" s="11" t="s">
        <v>49</v>
      </c>
      <c r="B22" s="11"/>
      <c r="C22" s="11"/>
      <c r="D22" s="11"/>
      <c r="E22" s="11"/>
      <c r="F22" s="1"/>
    </row>
    <row r="23" spans="1:6" ht="23" customHeight="1">
      <c r="A23" s="1" t="s">
        <v>50</v>
      </c>
      <c r="B23" s="1"/>
      <c r="C23" s="1"/>
      <c r="D23" s="1"/>
      <c r="E23" s="1"/>
      <c r="F23" s="1"/>
    </row>
    <row r="24" spans="1:6" ht="23" customHeight="1">
      <c r="A24" s="1" t="s">
        <v>51</v>
      </c>
      <c r="B24" s="1"/>
      <c r="C24" s="1"/>
      <c r="D24" s="1"/>
      <c r="E24" s="1"/>
      <c r="F24" s="1"/>
    </row>
    <row r="25" spans="1:6" ht="23" customHeight="1">
      <c r="A25" s="1" t="s">
        <v>52</v>
      </c>
      <c r="B25" s="1"/>
      <c r="C25" s="1"/>
      <c r="D25" s="1"/>
      <c r="E25" s="1"/>
      <c r="F25" s="1"/>
    </row>
    <row r="26" spans="1:6" ht="23" customHeight="1">
      <c r="A26" s="1"/>
      <c r="B26" s="1"/>
      <c r="C26" s="1"/>
      <c r="D26" s="1"/>
      <c r="E26" s="1"/>
      <c r="F26" s="1"/>
    </row>
    <row r="27" spans="1:6" ht="23" customHeight="1">
      <c r="A27" s="4" t="s">
        <v>53</v>
      </c>
      <c r="B27" s="1"/>
      <c r="C27" s="1"/>
      <c r="D27" s="1"/>
      <c r="E27" s="1"/>
      <c r="F27" s="1"/>
    </row>
    <row r="28" spans="1:6" ht="23" customHeight="1">
      <c r="A28" s="4" t="s">
        <v>54</v>
      </c>
      <c r="B28" s="1"/>
      <c r="C28" s="1"/>
      <c r="D28" s="1"/>
      <c r="E28" s="1"/>
      <c r="F28" s="1"/>
    </row>
    <row r="29" spans="1:6" ht="23" customHeight="1">
      <c r="A29" s="4" t="s">
        <v>55</v>
      </c>
      <c r="B29" s="1"/>
      <c r="C29" s="1"/>
      <c r="D29" s="1"/>
      <c r="E29" s="1"/>
      <c r="F29" s="1"/>
    </row>
    <row r="30" spans="1:6" ht="23" customHeight="1">
      <c r="A30" s="4" t="s">
        <v>56</v>
      </c>
      <c r="B30" s="1"/>
      <c r="C30" s="1"/>
      <c r="D30" s="1"/>
      <c r="E30" s="1"/>
      <c r="F30" s="1"/>
    </row>
    <row r="31" spans="1:6" ht="23" customHeight="1">
      <c r="A31" s="1"/>
      <c r="B31" s="1"/>
      <c r="C31" s="1"/>
      <c r="D31" s="1"/>
      <c r="E31" s="1"/>
      <c r="F31" s="1"/>
    </row>
    <row r="32" spans="1:6" ht="26" customHeight="1">
      <c r="A32" s="11" t="s">
        <v>57</v>
      </c>
      <c r="B32" s="11"/>
      <c r="C32" s="11"/>
      <c r="D32" s="11"/>
      <c r="E32" s="11"/>
      <c r="F32" s="1"/>
    </row>
    <row r="33" spans="1:6" ht="23" customHeight="1">
      <c r="A33" s="1" t="s">
        <v>58</v>
      </c>
      <c r="B33" s="1"/>
      <c r="C33" s="1"/>
      <c r="D33" s="1"/>
      <c r="E33" s="1"/>
      <c r="F33" s="1"/>
    </row>
    <row r="34" spans="1:6" ht="23" customHeight="1">
      <c r="A34" s="12" t="s">
        <v>59</v>
      </c>
      <c r="B34" s="1"/>
      <c r="C34" s="1"/>
      <c r="D34" s="1"/>
      <c r="E34" s="1"/>
      <c r="F34" s="1"/>
    </row>
    <row r="35" spans="1:6" ht="23" customHeight="1">
      <c r="A35" s="1" t="s">
        <v>60</v>
      </c>
      <c r="B35" s="1"/>
      <c r="C35" s="1"/>
      <c r="D35" s="1"/>
      <c r="E35" s="1"/>
      <c r="F35" s="1"/>
    </row>
    <row r="36" spans="1:6" ht="23" customHeight="1">
      <c r="A36" s="12" t="s">
        <v>61</v>
      </c>
      <c r="B36" s="1"/>
      <c r="C36" s="1"/>
      <c r="D36" s="1"/>
      <c r="E36" s="1"/>
      <c r="F36" s="1"/>
    </row>
    <row r="37" spans="1:6" ht="23" customHeight="1">
      <c r="A37" s="1" t="s">
        <v>62</v>
      </c>
      <c r="B37" s="1"/>
      <c r="C37" s="1"/>
      <c r="D37" s="1"/>
      <c r="E37" s="1"/>
      <c r="F37" s="1"/>
    </row>
    <row r="38" spans="1:6" ht="23" customHeight="1">
      <c r="A38" s="1" t="s">
        <v>63</v>
      </c>
      <c r="B38" s="1"/>
      <c r="C38" s="1"/>
      <c r="D38" s="1"/>
      <c r="E38" s="1"/>
      <c r="F38" s="1"/>
    </row>
    <row r="39" spans="1:6" ht="23" customHeight="1">
      <c r="A39" s="1"/>
      <c r="B39" s="1"/>
      <c r="C39" s="1"/>
      <c r="D39" s="1"/>
      <c r="E39" s="1"/>
      <c r="F39" s="1"/>
    </row>
    <row r="40" spans="1:6" ht="26" customHeight="1">
      <c r="A40" s="11" t="s">
        <v>64</v>
      </c>
      <c r="B40" s="11"/>
      <c r="C40" s="11"/>
      <c r="D40" s="11"/>
      <c r="E40" s="11"/>
      <c r="F40" s="1"/>
    </row>
    <row r="41" spans="1:6" ht="23" customHeight="1">
      <c r="A41" s="1" t="s">
        <v>65</v>
      </c>
      <c r="B41" s="1"/>
      <c r="C41" s="1"/>
      <c r="D41" s="1"/>
      <c r="E41" s="1"/>
      <c r="F41" s="1"/>
    </row>
    <row r="42" spans="1:6" ht="23" customHeight="1">
      <c r="A42" s="1" t="s">
        <v>66</v>
      </c>
      <c r="B42" s="1"/>
      <c r="C42" s="1"/>
      <c r="D42" s="1"/>
      <c r="E42" s="1"/>
      <c r="F42" s="1"/>
    </row>
    <row r="43" spans="1:6" ht="23" customHeight="1">
      <c r="A43" s="1" t="s">
        <v>67</v>
      </c>
      <c r="B43" s="1"/>
      <c r="C43" s="1"/>
      <c r="D43" s="1"/>
      <c r="E43" s="1"/>
      <c r="F43" s="1"/>
    </row>
    <row r="44" spans="1:6" ht="23" customHeight="1">
      <c r="A44" s="1"/>
      <c r="B44" s="1"/>
      <c r="C44" s="1"/>
      <c r="D44" s="1"/>
      <c r="E44" s="1"/>
      <c r="F44" s="1"/>
    </row>
    <row r="45" spans="1:6" ht="23" customHeight="1">
      <c r="A45" s="1" t="s">
        <v>68</v>
      </c>
      <c r="B45" s="1"/>
      <c r="C45" s="1"/>
      <c r="D45" s="1"/>
      <c r="E45" s="1"/>
      <c r="F45" s="1"/>
    </row>
    <row r="46" spans="1:6" ht="23" customHeight="1">
      <c r="A46" s="1" t="s">
        <v>69</v>
      </c>
      <c r="B46" s="1"/>
      <c r="C46" s="1"/>
      <c r="D46" s="1"/>
      <c r="E46" s="1"/>
      <c r="F46" s="1"/>
    </row>
    <row r="47" spans="1:6" ht="23" customHeight="1">
      <c r="A47" s="1"/>
      <c r="B47" s="1"/>
      <c r="C47" s="1"/>
      <c r="D47" s="1"/>
      <c r="E47" s="1"/>
      <c r="F47" s="1"/>
    </row>
    <row r="48" spans="1:6" ht="23" customHeight="1">
      <c r="A48" s="1"/>
      <c r="B48" s="1"/>
      <c r="C48" s="1"/>
      <c r="D48" s="1"/>
      <c r="E48" s="1"/>
      <c r="F48" s="1"/>
    </row>
    <row r="49" spans="1:6" ht="23" customHeight="1">
      <c r="A49" s="1"/>
      <c r="B49" s="1"/>
      <c r="C49" s="1"/>
      <c r="D49" s="1"/>
      <c r="E49" s="1"/>
      <c r="F49" s="1"/>
    </row>
    <row r="50" spans="1:6" ht="23" customHeight="1">
      <c r="A50" s="1"/>
      <c r="B50" s="1"/>
      <c r="C50" s="1"/>
      <c r="D50" s="1"/>
      <c r="E50" s="1"/>
      <c r="F50" s="1"/>
    </row>
  </sheetData>
  <dataValidations count="3">
    <dataValidation type="whole" operator="greaterThanOrEqual" sqref="B9" xr:uid="{00000000-0002-0000-0000-000000000000}">
      <formula1>0</formula1>
    </dataValidation>
    <dataValidation type="decimal" sqref="B18 B10:B12" xr:uid="{00000000-0002-0000-0000-000001000000}">
      <formula1>0</formula1>
      <formula2>1</formula2>
    </dataValidation>
    <dataValidation type="decimal" operator="greaterThan" sqref="B13:B17" xr:uid="{00000000-0002-0000-0000-000005000000}">
      <formula1>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D600C-1EF6-B04B-B29E-A191796EFB49}">
  <dimension ref="A1:A43"/>
  <sheetViews>
    <sheetView tabSelected="1" workbookViewId="0">
      <selection activeCell="F17" sqref="F17"/>
    </sheetView>
  </sheetViews>
  <sheetFormatPr baseColWidth="10" defaultRowHeight="14"/>
  <sheetData>
    <row r="1" spans="1:1">
      <c r="A1" t="s">
        <v>105</v>
      </c>
    </row>
    <row r="3" spans="1:1">
      <c r="A3" t="s">
        <v>106</v>
      </c>
    </row>
    <row r="5" spans="1:1">
      <c r="A5" t="s">
        <v>107</v>
      </c>
    </row>
    <row r="6" spans="1:1">
      <c r="A6" t="s">
        <v>108</v>
      </c>
    </row>
    <row r="8" spans="1:1">
      <c r="A8" t="s">
        <v>109</v>
      </c>
    </row>
    <row r="9" spans="1:1">
      <c r="A9" t="s">
        <v>110</v>
      </c>
    </row>
    <row r="11" spans="1:1">
      <c r="A11" t="s">
        <v>111</v>
      </c>
    </row>
    <row r="12" spans="1:1">
      <c r="A12" t="s">
        <v>112</v>
      </c>
    </row>
    <row r="14" spans="1:1">
      <c r="A14" t="s">
        <v>113</v>
      </c>
    </row>
    <row r="16" spans="1:1">
      <c r="A16" t="s">
        <v>114</v>
      </c>
    </row>
    <row r="18" spans="1:1">
      <c r="A18" t="s">
        <v>115</v>
      </c>
    </row>
    <row r="19" spans="1:1">
      <c r="A19" t="s">
        <v>116</v>
      </c>
    </row>
    <row r="21" spans="1:1">
      <c r="A21" t="s">
        <v>117</v>
      </c>
    </row>
    <row r="23" spans="1:1">
      <c r="A23" t="s">
        <v>118</v>
      </c>
    </row>
    <row r="24" spans="1:1">
      <c r="A24" t="s">
        <v>119</v>
      </c>
    </row>
    <row r="26" spans="1:1">
      <c r="A26" t="s">
        <v>120</v>
      </c>
    </row>
    <row r="27" spans="1:1">
      <c r="A27" t="s">
        <v>121</v>
      </c>
    </row>
    <row r="29" spans="1:1">
      <c r="A29" t="s">
        <v>122</v>
      </c>
    </row>
    <row r="30" spans="1:1">
      <c r="A30" t="s">
        <v>123</v>
      </c>
    </row>
    <row r="32" spans="1:1">
      <c r="A32" t="s">
        <v>124</v>
      </c>
    </row>
    <row r="34" spans="1:1">
      <c r="A34" t="s">
        <v>125</v>
      </c>
    </row>
    <row r="35" spans="1:1">
      <c r="A35" t="s">
        <v>126</v>
      </c>
    </row>
    <row r="36" spans="1:1">
      <c r="A36" t="s">
        <v>127</v>
      </c>
    </row>
    <row r="37" spans="1:1">
      <c r="A37" t="s">
        <v>128</v>
      </c>
    </row>
    <row r="38" spans="1:1">
      <c r="A38" t="s">
        <v>129</v>
      </c>
    </row>
    <row r="40" spans="1:1">
      <c r="A40" t="s">
        <v>130</v>
      </c>
    </row>
    <row r="42" spans="1:1">
      <c r="A42" t="s">
        <v>131</v>
      </c>
    </row>
    <row r="43" spans="1:1">
      <c r="A43" t="s">
        <v>132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183650"/>
  </sheetPr>
  <dimension ref="A1:F50"/>
  <sheetViews>
    <sheetView showGridLines="0" workbookViewId="0"/>
  </sheetViews>
  <sheetFormatPr baseColWidth="10" defaultColWidth="8.83203125" defaultRowHeight="14"/>
  <cols>
    <col min="1" max="1" width="40" customWidth="1"/>
    <col min="2" max="2" width="18" customWidth="1"/>
    <col min="3" max="3" width="20" customWidth="1"/>
    <col min="4" max="5" width="26" customWidth="1"/>
    <col min="6" max="6" width="3" customWidth="1"/>
  </cols>
  <sheetData>
    <row r="1" spans="1:6" ht="23" customHeight="1">
      <c r="A1" s="1"/>
      <c r="B1" s="1"/>
      <c r="C1" s="1"/>
      <c r="D1" s="1"/>
      <c r="E1" s="1"/>
      <c r="F1" s="1"/>
    </row>
    <row r="2" spans="1:6" ht="29" customHeight="1">
      <c r="A2" s="2" t="s">
        <v>70</v>
      </c>
      <c r="B2" s="1"/>
      <c r="C2" s="1"/>
      <c r="D2" s="1"/>
      <c r="E2" s="1"/>
      <c r="F2" s="1"/>
    </row>
    <row r="3" spans="1:6" ht="23" customHeight="1">
      <c r="A3" s="3"/>
      <c r="B3" s="3"/>
      <c r="C3" s="3"/>
      <c r="D3" s="3"/>
      <c r="E3" s="3"/>
      <c r="F3" s="3"/>
    </row>
    <row r="4" spans="1:6" ht="23" customHeight="1">
      <c r="A4" s="4" t="s">
        <v>71</v>
      </c>
      <c r="B4" s="1"/>
      <c r="C4" s="1"/>
      <c r="D4" s="1"/>
      <c r="E4" s="1"/>
      <c r="F4" s="1"/>
    </row>
    <row r="5" spans="1:6" ht="23" customHeight="1">
      <c r="A5" s="4" t="s">
        <v>72</v>
      </c>
      <c r="B5" s="1"/>
      <c r="C5" s="1"/>
      <c r="D5" s="1"/>
      <c r="E5" s="1"/>
      <c r="F5" s="1"/>
    </row>
    <row r="6" spans="1:6" ht="23" customHeight="1">
      <c r="A6" s="1"/>
      <c r="B6" s="1"/>
      <c r="C6" s="1"/>
      <c r="D6" s="1"/>
      <c r="E6" s="1"/>
      <c r="F6" s="1"/>
    </row>
    <row r="7" spans="1:6" ht="46" customHeight="1">
      <c r="A7" s="5" t="s">
        <v>73</v>
      </c>
      <c r="B7" s="5" t="s">
        <v>74</v>
      </c>
      <c r="C7" s="5" t="s">
        <v>75</v>
      </c>
      <c r="D7" s="5" t="s">
        <v>76</v>
      </c>
      <c r="E7" s="5" t="s">
        <v>77</v>
      </c>
      <c r="F7" s="1"/>
    </row>
    <row r="8" spans="1:6" ht="31" customHeight="1">
      <c r="A8" s="1" t="s">
        <v>78</v>
      </c>
      <c r="B8" s="13">
        <f>Entradas!B10</f>
        <v>0.1</v>
      </c>
      <c r="C8" s="1">
        <f>IF(COUNT(Entradas!$B$9,B8)&lt;2,"No disponible",Entradas!$B$9*B8)</f>
        <v>10</v>
      </c>
      <c r="D8" s="15">
        <f>IF(COUNT(C8,$B$20)&lt;2,"No disponible",C8*$B$20)</f>
        <v>1193830.267857143</v>
      </c>
      <c r="E8" s="15">
        <f>IF(COUNT(C8,$B$21)&lt;2,"No disponible",C8*$B$21)</f>
        <v>1282141</v>
      </c>
      <c r="F8" s="1"/>
    </row>
    <row r="9" spans="1:6" ht="31" customHeight="1">
      <c r="A9" s="1" t="s">
        <v>79</v>
      </c>
      <c r="B9" s="13">
        <f>Entradas!B11</f>
        <v>0.2</v>
      </c>
      <c r="C9" s="1">
        <f>IF(COUNT(Entradas!$B$9,B9)&lt;2,"No disponible",Entradas!$B$9*B9)</f>
        <v>20</v>
      </c>
      <c r="D9" s="15">
        <f>IF(COUNT(C9,$B$20)&lt;2,"No disponible",C9*$B$20)</f>
        <v>2387660.5357142859</v>
      </c>
      <c r="E9" s="15">
        <f>IF(COUNT(C9,$B$21)&lt;2,"No disponible",C9*$B$21)</f>
        <v>2564282</v>
      </c>
      <c r="F9" s="1"/>
    </row>
    <row r="10" spans="1:6" ht="31" customHeight="1">
      <c r="A10" s="1" t="s">
        <v>80</v>
      </c>
      <c r="B10" s="13">
        <f>Entradas!B12</f>
        <v>0.3</v>
      </c>
      <c r="C10" s="1">
        <f>IF(COUNT(Entradas!$B$9,B10)&lt;2,"No disponible",Entradas!$B$9*B10)</f>
        <v>30</v>
      </c>
      <c r="D10" s="15">
        <f>IF(COUNT(C10,$B$20)&lt;2,"No disponible",C10*$B$20)</f>
        <v>3581490.8035714286</v>
      </c>
      <c r="E10" s="15">
        <f>IF(COUNT(C10,$B$21)&lt;2,"No disponible",C10*$B$21)</f>
        <v>3846422.9999999995</v>
      </c>
      <c r="F10" s="1"/>
    </row>
    <row r="11" spans="1:6" ht="23" customHeight="1">
      <c r="A11" s="1"/>
      <c r="B11" s="1"/>
      <c r="C11" s="1"/>
      <c r="D11" s="1"/>
      <c r="E11" s="1"/>
      <c r="F11" s="1"/>
    </row>
    <row r="12" spans="1:6" ht="23" customHeight="1">
      <c r="A12" s="1" t="s">
        <v>81</v>
      </c>
      <c r="B12" s="1"/>
      <c r="C12" s="1"/>
      <c r="D12" s="1"/>
      <c r="E12" s="1"/>
      <c r="F12" s="1"/>
    </row>
    <row r="13" spans="1:6" ht="23" customHeight="1">
      <c r="A13" s="1" t="s">
        <v>82</v>
      </c>
      <c r="B13" s="1"/>
      <c r="C13" s="1"/>
      <c r="D13" s="1"/>
      <c r="E13" s="1"/>
      <c r="F13" s="1"/>
    </row>
    <row r="14" spans="1:6" ht="23" customHeight="1">
      <c r="A14" s="1" t="s">
        <v>83</v>
      </c>
      <c r="B14" s="1"/>
      <c r="C14" s="1"/>
      <c r="D14" s="1"/>
      <c r="E14" s="1"/>
      <c r="F14" s="1"/>
    </row>
    <row r="15" spans="1:6" ht="23" customHeight="1">
      <c r="A15" s="1"/>
      <c r="B15" s="1"/>
      <c r="C15" s="1"/>
      <c r="D15" s="1"/>
      <c r="E15" s="1"/>
      <c r="F15" s="1"/>
    </row>
    <row r="16" spans="1:6" ht="26" customHeight="1">
      <c r="A16" s="11" t="s">
        <v>84</v>
      </c>
      <c r="B16" s="11"/>
      <c r="C16" s="11"/>
      <c r="D16" s="11"/>
      <c r="E16" s="11"/>
      <c r="F16" s="1"/>
    </row>
    <row r="17" spans="1:6" ht="30" customHeight="1">
      <c r="A17" s="1" t="s">
        <v>85</v>
      </c>
      <c r="B17" s="17">
        <f>IF(COUNT(Entradas!B14,Entradas!B18)&lt;2,"No disponible",Entradas!B14*(1-Entradas!B18))</f>
        <v>9158.15</v>
      </c>
      <c r="C17" s="1"/>
      <c r="D17" s="1" t="s">
        <v>86</v>
      </c>
      <c r="E17" s="1"/>
      <c r="F17" s="1"/>
    </row>
    <row r="18" spans="1:6" ht="30" customHeight="1">
      <c r="A18" s="1" t="s">
        <v>87</v>
      </c>
      <c r="B18" s="18">
        <f>IF(COUNT(Entradas!B13,Entradas!B17)&lt;2,"No disponible",IF(Entradas!B17&lt;=0,"Revisar cobertura",Entradas!B13/Entradas!B17))</f>
        <v>13.035714285714286</v>
      </c>
      <c r="C18" s="1"/>
      <c r="D18" s="1" t="s">
        <v>88</v>
      </c>
      <c r="E18" s="1"/>
      <c r="F18" s="1"/>
    </row>
    <row r="19" spans="1:6" ht="30" customHeight="1">
      <c r="A19" s="1" t="s">
        <v>89</v>
      </c>
      <c r="B19" s="16">
        <f>IF(ISNUMBER(B18),ROUNDUP(B18,0),"No disponible")</f>
        <v>14</v>
      </c>
      <c r="C19" s="1"/>
      <c r="D19" s="1" t="s">
        <v>90</v>
      </c>
      <c r="E19" s="1"/>
      <c r="F19" s="1"/>
    </row>
    <row r="20" spans="1:6" ht="30" customHeight="1">
      <c r="A20" s="1" t="s">
        <v>91</v>
      </c>
      <c r="B20" s="14">
        <f>IF(COUNT(B17:B18)&lt;2,"No disponible",B17*B18)</f>
        <v>119383.02678571429</v>
      </c>
      <c r="C20" s="1"/>
      <c r="D20" s="1" t="s">
        <v>92</v>
      </c>
      <c r="E20" s="1"/>
      <c r="F20" s="1"/>
    </row>
    <row r="21" spans="1:6" ht="30" customHeight="1">
      <c r="A21" s="1" t="s">
        <v>93</v>
      </c>
      <c r="B21" s="14">
        <f>IF(COUNT(B17,B19)&lt;2,"No disponible",B17*B19)</f>
        <v>128214.09999999999</v>
      </c>
      <c r="C21" s="1"/>
      <c r="D21" s="1" t="s">
        <v>94</v>
      </c>
      <c r="E21" s="1"/>
      <c r="F21" s="1"/>
    </row>
    <row r="22" spans="1:6" ht="23" customHeight="1">
      <c r="A22" s="1"/>
      <c r="B22" s="1"/>
      <c r="C22" s="1"/>
      <c r="D22" s="1"/>
      <c r="E22" s="1"/>
      <c r="F22" s="1"/>
    </row>
    <row r="23" spans="1:6" ht="23" customHeight="1">
      <c r="A23" s="1" t="s">
        <v>95</v>
      </c>
      <c r="B23" s="1"/>
      <c r="C23" s="1"/>
      <c r="D23" s="1"/>
      <c r="E23" s="1"/>
      <c r="F23" s="1"/>
    </row>
    <row r="24" spans="1:6" ht="23" customHeight="1">
      <c r="A24" s="1" t="s">
        <v>96</v>
      </c>
      <c r="B24" s="1"/>
      <c r="C24" s="1"/>
      <c r="D24" s="1"/>
      <c r="E24" s="1"/>
      <c r="F24" s="1"/>
    </row>
    <row r="25" spans="1:6" ht="23" customHeight="1">
      <c r="A25" s="1" t="s">
        <v>97</v>
      </c>
      <c r="B25" s="1"/>
      <c r="C25" s="1"/>
      <c r="D25" s="1"/>
      <c r="E25" s="1"/>
      <c r="F25" s="1"/>
    </row>
    <row r="26" spans="1:6" ht="23" customHeight="1">
      <c r="A26" s="1" t="s">
        <v>98</v>
      </c>
      <c r="B26" s="1"/>
      <c r="C26" s="1"/>
      <c r="D26" s="1"/>
      <c r="E26" s="1"/>
      <c r="F26" s="1"/>
    </row>
    <row r="27" spans="1:6" ht="23" customHeight="1">
      <c r="A27" s="1"/>
      <c r="B27" s="1"/>
      <c r="C27" s="1"/>
      <c r="D27" s="1"/>
      <c r="E27" s="1"/>
      <c r="F27" s="1"/>
    </row>
    <row r="28" spans="1:6" ht="26" customHeight="1">
      <c r="A28" s="11" t="s">
        <v>99</v>
      </c>
      <c r="B28" s="11"/>
      <c r="C28" s="11"/>
      <c r="D28" s="11"/>
      <c r="E28" s="11"/>
      <c r="F28" s="1"/>
    </row>
    <row r="29" spans="1:6" ht="23" customHeight="1">
      <c r="A29" s="1" t="s">
        <v>100</v>
      </c>
      <c r="B29" s="1"/>
      <c r="C29" s="1"/>
      <c r="D29" s="1"/>
      <c r="E29" s="1"/>
      <c r="F29" s="1"/>
    </row>
    <row r="30" spans="1:6" ht="23" customHeight="1">
      <c r="A30" s="1" t="s">
        <v>101</v>
      </c>
      <c r="B30" s="1"/>
      <c r="C30" s="1"/>
      <c r="D30" s="1"/>
      <c r="E30" s="1"/>
      <c r="F30" s="1"/>
    </row>
    <row r="31" spans="1:6" ht="23" customHeight="1">
      <c r="A31" s="1" t="s">
        <v>102</v>
      </c>
      <c r="B31" s="1"/>
      <c r="C31" s="1"/>
      <c r="D31" s="1"/>
      <c r="E31" s="1"/>
      <c r="F31" s="1"/>
    </row>
    <row r="32" spans="1:6" ht="23" customHeight="1">
      <c r="A32" s="1"/>
      <c r="B32" s="1"/>
      <c r="C32" s="1"/>
      <c r="D32" s="1"/>
      <c r="E32" s="1"/>
      <c r="F32" s="1"/>
    </row>
    <row r="33" spans="1:6" ht="23" customHeight="1">
      <c r="A33" s="1" t="s">
        <v>103</v>
      </c>
      <c r="B33" s="1"/>
      <c r="C33" s="1"/>
      <c r="D33" s="1"/>
      <c r="E33" s="1"/>
      <c r="F33" s="1"/>
    </row>
    <row r="34" spans="1:6" ht="23" customHeight="1">
      <c r="A34" s="1" t="s">
        <v>104</v>
      </c>
      <c r="B34" s="1"/>
      <c r="C34" s="1"/>
      <c r="D34" s="1"/>
      <c r="E34" s="1"/>
      <c r="F34" s="1"/>
    </row>
    <row r="35" spans="1:6" ht="23" customHeight="1">
      <c r="A35" s="1"/>
      <c r="B35" s="1"/>
      <c r="C35" s="1"/>
      <c r="D35" s="1"/>
      <c r="E35" s="1"/>
      <c r="F35" s="1"/>
    </row>
    <row r="36" spans="1:6" ht="23" customHeight="1">
      <c r="A36" s="1"/>
      <c r="B36" s="1"/>
      <c r="C36" s="1"/>
      <c r="D36" s="1"/>
      <c r="E36" s="1"/>
      <c r="F36" s="1"/>
    </row>
    <row r="37" spans="1:6" ht="23" customHeight="1">
      <c r="A37" s="1"/>
      <c r="B37" s="1"/>
      <c r="C37" s="1"/>
      <c r="D37" s="1"/>
      <c r="E37" s="1"/>
      <c r="F37" s="1"/>
    </row>
    <row r="38" spans="1:6" ht="23" customHeight="1">
      <c r="A38" s="1"/>
      <c r="B38" s="1"/>
      <c r="C38" s="1"/>
      <c r="D38" s="1"/>
      <c r="E38" s="1"/>
      <c r="F38" s="1"/>
    </row>
    <row r="39" spans="1:6" ht="23" customHeight="1">
      <c r="A39" s="1"/>
      <c r="B39" s="1"/>
      <c r="C39" s="1"/>
      <c r="D39" s="1"/>
      <c r="E39" s="1"/>
      <c r="F39" s="1"/>
    </row>
    <row r="40" spans="1:6" ht="23" customHeight="1">
      <c r="A40" s="1"/>
      <c r="B40" s="1"/>
      <c r="C40" s="1"/>
      <c r="D40" s="1"/>
      <c r="E40" s="1"/>
      <c r="F40" s="1"/>
    </row>
    <row r="41" spans="1:6" ht="23" customHeight="1">
      <c r="A41" s="1"/>
      <c r="B41" s="1"/>
      <c r="C41" s="1"/>
      <c r="D41" s="1"/>
      <c r="E41" s="1"/>
      <c r="F41" s="1"/>
    </row>
    <row r="42" spans="1:6" ht="23" customHeight="1">
      <c r="A42" s="1"/>
      <c r="B42" s="1"/>
      <c r="C42" s="1"/>
      <c r="D42" s="1"/>
      <c r="E42" s="1"/>
      <c r="F42" s="1"/>
    </row>
    <row r="43" spans="1:6" ht="23" customHeight="1">
      <c r="A43" s="1"/>
      <c r="B43" s="1"/>
      <c r="C43" s="1"/>
      <c r="D43" s="1"/>
      <c r="E43" s="1"/>
      <c r="F43" s="1"/>
    </row>
    <row r="44" spans="1:6" ht="23" customHeight="1">
      <c r="A44" s="1"/>
      <c r="B44" s="1"/>
      <c r="C44" s="1"/>
      <c r="D44" s="1"/>
      <c r="E44" s="1"/>
      <c r="F44" s="1"/>
    </row>
    <row r="45" spans="1:6" ht="23" customHeight="1">
      <c r="A45" s="1"/>
      <c r="B45" s="1"/>
      <c r="C45" s="1"/>
      <c r="D45" s="1"/>
      <c r="E45" s="1"/>
      <c r="F45" s="1"/>
    </row>
    <row r="46" spans="1:6" ht="23" customHeight="1">
      <c r="A46" s="1"/>
      <c r="B46" s="1"/>
      <c r="C46" s="1"/>
      <c r="D46" s="1"/>
      <c r="E46" s="1"/>
      <c r="F46" s="1"/>
    </row>
    <row r="47" spans="1:6" ht="23" customHeight="1">
      <c r="A47" s="1"/>
      <c r="B47" s="1"/>
      <c r="C47" s="1"/>
      <c r="D47" s="1"/>
      <c r="E47" s="1"/>
      <c r="F47" s="1"/>
    </row>
    <row r="48" spans="1:6" ht="23" customHeight="1">
      <c r="A48" s="1"/>
      <c r="B48" s="1"/>
      <c r="C48" s="1"/>
      <c r="D48" s="1"/>
      <c r="E48" s="1"/>
      <c r="F48" s="1"/>
    </row>
    <row r="49" spans="1:6" ht="23" customHeight="1">
      <c r="A49" s="1"/>
      <c r="B49" s="1"/>
      <c r="C49" s="1"/>
      <c r="D49" s="1"/>
      <c r="E49" s="1"/>
      <c r="F49" s="1"/>
    </row>
    <row r="50" spans="1:6" ht="23" customHeight="1">
      <c r="A50" s="1"/>
      <c r="B50" s="1"/>
      <c r="C50" s="1"/>
      <c r="D50" s="1"/>
      <c r="E50" s="1"/>
      <c r="F5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Entradas</vt:lpstr>
      <vt:lpstr>Prompt</vt:lpstr>
      <vt:lpstr>Solución facilitador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Luis Eduardo Pino Villarreal</cp:lastModifiedBy>
  <dcterms:created xsi:type="dcterms:W3CDTF">2026-10-06T20:35:37Z</dcterms:created>
  <dcterms:modified xsi:type="dcterms:W3CDTF">2026-10-06T20:49:32Z</dcterms:modified>
</cp:coreProperties>
</file>